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er\Desktop\Moje dokumenty\Tender\Sačurov\Zateplenie zbrojnice\CD\"/>
    </mc:Choice>
  </mc:AlternateContent>
  <bookViews>
    <workbookView xWindow="0" yWindow="0" windowWidth="24000" windowHeight="11265" activeTab="4"/>
  </bookViews>
  <sheets>
    <sheet name="Rekapitulácia" sheetId="1" r:id="rId1"/>
    <sheet name="Kryci_list 10184" sheetId="2" r:id="rId2"/>
    <sheet name="Rekap 10184" sheetId="3" r:id="rId3"/>
    <sheet name="SO 10184" sheetId="4" r:id="rId4"/>
    <sheet name="Krycí list stavby" sheetId="5" r:id="rId5"/>
  </sheets>
  <definedNames>
    <definedName name="_xlnm.Print_Titles" localSheetId="2">'Rekap 10184'!$9:$9</definedName>
    <definedName name="_xlnm.Print_Titles" localSheetId="3">'SO 10184'!$8:$8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 l="1"/>
  <c r="J18" i="5"/>
  <c r="J17" i="5"/>
  <c r="J16" i="5"/>
  <c r="F18" i="5"/>
  <c r="E18" i="5"/>
  <c r="D18" i="5"/>
  <c r="F17" i="5"/>
  <c r="E17" i="5"/>
  <c r="D17" i="5"/>
  <c r="E16" i="5"/>
  <c r="F8" i="1"/>
  <c r="E8" i="1"/>
  <c r="D8" i="1"/>
  <c r="E7" i="1"/>
  <c r="J17" i="2"/>
  <c r="I30" i="2"/>
  <c r="J30" i="2" s="1"/>
  <c r="Z37" i="4"/>
  <c r="M34" i="4"/>
  <c r="C13" i="3" s="1"/>
  <c r="H34" i="4"/>
  <c r="K33" i="4"/>
  <c r="J33" i="4"/>
  <c r="S33" i="4"/>
  <c r="S34" i="4" s="1"/>
  <c r="F13" i="3" s="1"/>
  <c r="P33" i="4"/>
  <c r="P34" i="4" s="1"/>
  <c r="E13" i="3" s="1"/>
  <c r="L33" i="4"/>
  <c r="L34" i="4" s="1"/>
  <c r="B13" i="3" s="1"/>
  <c r="I33" i="4"/>
  <c r="I34" i="4" s="1"/>
  <c r="D13" i="3" s="1"/>
  <c r="H30" i="4"/>
  <c r="M30" i="4"/>
  <c r="C12" i="3" s="1"/>
  <c r="K29" i="4"/>
  <c r="J29" i="4"/>
  <c r="S29" i="4"/>
  <c r="P29" i="4"/>
  <c r="L29" i="4"/>
  <c r="I29" i="4"/>
  <c r="K28" i="4"/>
  <c r="J28" i="4"/>
  <c r="S28" i="4"/>
  <c r="P28" i="4"/>
  <c r="L28" i="4"/>
  <c r="I28" i="4"/>
  <c r="K27" i="4"/>
  <c r="J27" i="4"/>
  <c r="S27" i="4"/>
  <c r="P27" i="4"/>
  <c r="L27" i="4"/>
  <c r="I27" i="4"/>
  <c r="K26" i="4"/>
  <c r="J26" i="4"/>
  <c r="S26" i="4"/>
  <c r="P26" i="4"/>
  <c r="L26" i="4"/>
  <c r="I26" i="4"/>
  <c r="K25" i="4"/>
  <c r="J25" i="4"/>
  <c r="S25" i="4"/>
  <c r="P25" i="4"/>
  <c r="L25" i="4"/>
  <c r="I25" i="4"/>
  <c r="K24" i="4"/>
  <c r="J24" i="4"/>
  <c r="S24" i="4"/>
  <c r="P24" i="4"/>
  <c r="L24" i="4"/>
  <c r="I24" i="4"/>
  <c r="K23" i="4"/>
  <c r="J23" i="4"/>
  <c r="S23" i="4"/>
  <c r="P23" i="4"/>
  <c r="L23" i="4"/>
  <c r="I23" i="4"/>
  <c r="K22" i="4"/>
  <c r="J22" i="4"/>
  <c r="S22" i="4"/>
  <c r="P22" i="4"/>
  <c r="L22" i="4"/>
  <c r="I22" i="4"/>
  <c r="K21" i="4"/>
  <c r="J21" i="4"/>
  <c r="S21" i="4"/>
  <c r="S30" i="4" s="1"/>
  <c r="F12" i="3" s="1"/>
  <c r="P21" i="4"/>
  <c r="P30" i="4" s="1"/>
  <c r="E12" i="3" s="1"/>
  <c r="L21" i="4"/>
  <c r="G30" i="4" s="1"/>
  <c r="I21" i="4"/>
  <c r="I30" i="4" s="1"/>
  <c r="D12" i="3" s="1"/>
  <c r="H18" i="4"/>
  <c r="M18" i="4"/>
  <c r="K17" i="4"/>
  <c r="J17" i="4"/>
  <c r="S17" i="4"/>
  <c r="P17" i="4"/>
  <c r="L17" i="4"/>
  <c r="I17" i="4"/>
  <c r="K16" i="4"/>
  <c r="J16" i="4"/>
  <c r="S16" i="4"/>
  <c r="P16" i="4"/>
  <c r="L16" i="4"/>
  <c r="I16" i="4"/>
  <c r="K15" i="4"/>
  <c r="J15" i="4"/>
  <c r="S15" i="4"/>
  <c r="P15" i="4"/>
  <c r="L15" i="4"/>
  <c r="I15" i="4"/>
  <c r="K14" i="4"/>
  <c r="J14" i="4"/>
  <c r="S14" i="4"/>
  <c r="P14" i="4"/>
  <c r="L14" i="4"/>
  <c r="I14" i="4"/>
  <c r="K13" i="4"/>
  <c r="J13" i="4"/>
  <c r="S13" i="4"/>
  <c r="P13" i="4"/>
  <c r="L13" i="4"/>
  <c r="I13" i="4"/>
  <c r="K12" i="4"/>
  <c r="J12" i="4"/>
  <c r="S12" i="4"/>
  <c r="P12" i="4"/>
  <c r="L12" i="4"/>
  <c r="I12" i="4"/>
  <c r="K11" i="4"/>
  <c r="J11" i="4"/>
  <c r="S11" i="4"/>
  <c r="P11" i="4"/>
  <c r="L11" i="4"/>
  <c r="I11" i="4"/>
  <c r="J20" i="2"/>
  <c r="S37" i="4" l="1"/>
  <c r="F16" i="3" s="1"/>
  <c r="L18" i="4"/>
  <c r="B11" i="3" s="1"/>
  <c r="G18" i="4"/>
  <c r="P18" i="4"/>
  <c r="E11" i="3" s="1"/>
  <c r="C11" i="3"/>
  <c r="L30" i="4"/>
  <c r="B12" i="3" s="1"/>
  <c r="G34" i="4"/>
  <c r="G36" i="4"/>
  <c r="P36" i="4"/>
  <c r="E14" i="3" s="1"/>
  <c r="I18" i="4"/>
  <c r="D11" i="3" s="1"/>
  <c r="S18" i="4"/>
  <c r="F11" i="3" s="1"/>
  <c r="I36" i="4"/>
  <c r="D14" i="3" s="1"/>
  <c r="F16" i="2" s="1"/>
  <c r="F16" i="5" s="1"/>
  <c r="F20" i="5" s="1"/>
  <c r="H36" i="4"/>
  <c r="M36" i="4"/>
  <c r="C14" i="3" s="1"/>
  <c r="E16" i="2" s="1"/>
  <c r="S36" i="4"/>
  <c r="F14" i="3" s="1"/>
  <c r="H37" i="4"/>
  <c r="J23" i="2" l="1"/>
  <c r="J23" i="5" s="1"/>
  <c r="J22" i="2"/>
  <c r="J22" i="5" s="1"/>
  <c r="P37" i="4"/>
  <c r="E16" i="3" s="1"/>
  <c r="L36" i="4"/>
  <c r="B14" i="3" s="1"/>
  <c r="D16" i="2" s="1"/>
  <c r="D16" i="5" s="1"/>
  <c r="M37" i="4"/>
  <c r="C16" i="3" s="1"/>
  <c r="I37" i="4"/>
  <c r="J24" i="2"/>
  <c r="J24" i="5" s="1"/>
  <c r="F22" i="2"/>
  <c r="F22" i="5" s="1"/>
  <c r="F20" i="2"/>
  <c r="F23" i="2"/>
  <c r="F23" i="5" s="1"/>
  <c r="F24" i="2"/>
  <c r="F24" i="5" s="1"/>
  <c r="L37" i="4" l="1"/>
  <c r="B16" i="3" s="1"/>
  <c r="G37" i="4"/>
  <c r="J26" i="5"/>
  <c r="J28" i="5" s="1"/>
  <c r="D16" i="3"/>
  <c r="B7" i="1"/>
  <c r="J26" i="2"/>
  <c r="J28" i="2" l="1"/>
  <c r="C7" i="1"/>
  <c r="C8" i="1" s="1"/>
  <c r="B8" i="1"/>
  <c r="G7" i="1"/>
  <c r="I29" i="2"/>
  <c r="J29" i="2" s="1"/>
  <c r="J31" i="2" s="1"/>
  <c r="B9" i="1" l="1"/>
  <c r="G8" i="1"/>
  <c r="B10" i="1" l="1"/>
  <c r="G10" i="1" s="1"/>
  <c r="I30" i="5"/>
  <c r="J30" i="5" s="1"/>
  <c r="J31" i="5" s="1"/>
  <c r="I29" i="5"/>
  <c r="J29" i="5" s="1"/>
  <c r="G9" i="1"/>
  <c r="G11" i="1" l="1"/>
</calcChain>
</file>

<file path=xl/sharedStrings.xml><?xml version="1.0" encoding="utf-8"?>
<sst xmlns="http://schemas.openxmlformats.org/spreadsheetml/2006/main" count="248" uniqueCount="125">
  <si>
    <t>Rekapitulácia rozpočtu</t>
  </si>
  <si>
    <t>Stavba: Oprava fasády Požiarnej zbrojnice v obci Sačurov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</si>
  <si>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</si>
  <si>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</si>
  <si>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</si>
  <si>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</si>
  <si>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</si>
  <si>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</si>
  <si>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</si>
  <si>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</si>
  <si>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</si>
  <si>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</si>
  <si>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</si>
  <si>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</si>
  <si>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</t>
  </si>
  <si>
    <t xml:space="preserve">Ks: </t>
  </si>
  <si>
    <t>Objekt: Vlastný</t>
  </si>
  <si>
    <t xml:space="preserve">Zákazka: </t>
  </si>
  <si>
    <t>Spracoval: Ing. Ján Halgaš</t>
  </si>
  <si>
    <t xml:space="preserve">Dňa </t>
  </si>
  <si>
    <t>9.7.2014</t>
  </si>
  <si>
    <t>Odberateľ: Obec Sačurov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</si>
  <si>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</si>
  <si>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</si>
  <si>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</si>
  <si>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</si>
  <si>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</si>
  <si>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</si>
  <si>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</si>
  <si>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</si>
  <si>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</si>
  <si>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</si>
  <si>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</si>
  <si>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</si>
  <si>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</si>
  <si>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</si>
  <si>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</si>
  <si>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</si>
  <si>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</si>
  <si>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</si>
  <si>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</si>
  <si>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</si>
  <si>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</si>
  <si>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</si>
  <si>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</si>
  <si>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</si>
  <si>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</si>
  <si>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</si>
  <si>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</si>
  <si>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</si>
  <si>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</si>
  <si>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</si>
  <si>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</si>
  <si>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</si>
  <si>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</si>
  <si>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</si>
  <si>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</si>
  <si>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</si>
  <si>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</si>
  <si>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</si>
  <si>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</si>
  <si>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9.7.2014</t>
  </si>
  <si>
    <t>Prehľad rozpočtových nákladov</t>
  </si>
  <si>
    <t>Práce HSV</t>
  </si>
  <si>
    <t>POVRCHOVÉ ÚPRAVY</t>
  </si>
  <si>
    <t>OSTATNÉ PRÁCE</t>
  </si>
  <si>
    <t>PRESUNY HMÔT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</si>
  <si>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</si>
  <si>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</si>
  <si>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</si>
  <si>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</si>
  <si>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</si>
  <si>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</si>
  <si>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</si>
  <si>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</si>
  <si>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</si>
  <si>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</si>
  <si>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</si>
  <si>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622421121</t>
  </si>
  <si>
    <t>Vonkajšia omietka stien vápenná alebo vápennocementová hrubá zatretá</t>
  </si>
  <si>
    <t>m2</t>
  </si>
  <si>
    <t xml:space="preserve"> 622464113</t>
  </si>
  <si>
    <t>Vonkajšia omietka stien tenkovrstvová zo zmesi  silikátová hr. 2 mm vrátane penetrácie</t>
  </si>
  <si>
    <t xml:space="preserve"> 622465112</t>
  </si>
  <si>
    <t>Vonkajšia omietka stien zo zmesi mramorové zrná,strednozrnná vrátane penetrácie</t>
  </si>
  <si>
    <t xml:space="preserve"> 625252412</t>
  </si>
  <si>
    <t>Zateplovací systém POLYSTYREN ostenia bez povrchovej tenkovrstvej omietky hr. 20 mm</t>
  </si>
  <si>
    <t xml:space="preserve">M2   </t>
  </si>
  <si>
    <t xml:space="preserve"> 625252413</t>
  </si>
  <si>
    <t xml:space="preserve"> 625256110</t>
  </si>
  <si>
    <t>Zateplovací systém EXTRUDOVANÝ POLYSTYRÉN hr. 30 mm bez povrchovej tenkovrstvej omietky</t>
  </si>
  <si>
    <t xml:space="preserve"> 14/C 1</t>
  </si>
  <si>
    <t xml:space="preserve"> 622422111</t>
  </si>
  <si>
    <t>Oprava vonkajších omietok vápenných a vápenocem. stupeň členitosti IaII -10% hladkých</t>
  </si>
  <si>
    <t xml:space="preserve">  3/A 1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</si>
  <si>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</si>
  <si>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</si>
  <si>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</si>
  <si>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</si>
  <si>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941955003</t>
  </si>
  <si>
    <t>Lešenie ľahké pracovné pomocné, s výškou lešeňovej podlahy nad 1,90 do 2,50 m</t>
  </si>
  <si>
    <t xml:space="preserve"> 941955004</t>
  </si>
  <si>
    <t>Lešenie ľahké pracovné pomocné, s výškou lešeňovej podlahy nad 2,50 do 3,5 m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</si>
  <si>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</si>
  <si>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</si>
  <si>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</si>
  <si>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953945103</t>
  </si>
  <si>
    <t>Profil soklový hliníkový Sl 5</t>
  </si>
  <si>
    <t>m</t>
  </si>
  <si>
    <t xml:space="preserve"> 953945111</t>
  </si>
  <si>
    <t>Lišta rohová pre zateplenie</t>
  </si>
  <si>
    <t xml:space="preserve"> 13/B 1</t>
  </si>
  <si>
    <t xml:space="preserve"> 978036121</t>
  </si>
  <si>
    <t>Otlčenie šľachtených a pod., omietok vonkajších brizolitových, v rozsahu do 10 % -0,005 t</t>
  </si>
  <si>
    <t xml:space="preserve"> 978059631</t>
  </si>
  <si>
    <t>Odsekanie a odobratie stien z obkladačiek vonkajších nad 2 m2 -0,089 t</t>
  </si>
  <si>
    <t xml:space="preserve"> 999281211</t>
  </si>
  <si>
    <t>Presun hmôt pre opravy a údržbu vonkajších plášťov doterajších objektov výšky do 25 m</t>
  </si>
  <si>
    <t>t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</si>
  <si>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</si>
  <si>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</si>
  <si>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</si>
  <si>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</si>
  <si>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</si>
  <si>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Zateplovací systém POLYSTYREN bez povrchovej tenkovrstvej omietky hr.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</si>
</sst>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9"/>
      <color rgb="FFFF0000"/>
      <name val="Arial CE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7" xfId="0" applyFont="1" applyFill="1" applyBorder="1"/>
    <xf numFmtId="0" fontId="5" fillId="0" borderId="22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  <xf numFmtId="0" fontId="13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10184'!I37-Rekapitulácia!D7</f>
        <v>0</v>
      </c>
      <c r="C7" s="77">
        <f>'Kryci_list 10184'!J26</f>
        <v>0</v>
      </c>
      <c r="D7" s="77">
        <v>0</v>
      </c>
      <c r="E7" s="77">
        <f>'Kryci_list 10184'!J17</f>
        <v>0</v>
      </c>
      <c r="F7" s="77">
        <v>0</v>
      </c>
      <c r="G7" s="77">
        <f>B7+C7+D7+E7+F7</f>
        <v>0</v>
      </c>
      <c r="Q7">
        <v>30.126000000000001</v>
      </c>
    </row>
    <row r="8" spans="1:26" x14ac:dyDescent="0.25">
      <c r="A8" s="183" t="s">
        <v>119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120</v>
      </c>
      <c r="B9" s="182">
        <f>SUM(Rekapitulácia!G7:'Rekapitulácia'!G7)-SUM(Rekapitulácia!Z7:'Rekapitulácia'!Z7)-SUM('SO 10184'!K9:'SO 10184'!K36)</f>
        <v>0</v>
      </c>
      <c r="C9" s="182"/>
      <c r="D9" s="182"/>
      <c r="E9" s="182"/>
      <c r="F9" s="182"/>
      <c r="G9" s="182">
        <f>ROUND(((ROUND(B9,2)*20)/100),2)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121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122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0"/>
      <c r="B18" s="180"/>
      <c r="C18" s="180"/>
      <c r="D18" s="180"/>
      <c r="E18" s="180"/>
      <c r="F18" s="180"/>
      <c r="G18" s="180"/>
    </row>
    <row r="19" spans="1:7" x14ac:dyDescent="0.25">
      <c r="A19" s="10"/>
      <c r="B19" s="180"/>
      <c r="C19" s="180"/>
      <c r="D19" s="180"/>
      <c r="E19" s="180"/>
      <c r="F19" s="180"/>
      <c r="G19" s="180"/>
    </row>
    <row r="20" spans="1:7" x14ac:dyDescent="0.25">
      <c r="A20" s="10"/>
      <c r="B20" s="180"/>
      <c r="C20" s="180"/>
      <c r="D20" s="180"/>
      <c r="E20" s="180"/>
      <c r="F20" s="180"/>
      <c r="G20" s="180"/>
    </row>
    <row r="21" spans="1:7" x14ac:dyDescent="0.25">
      <c r="A21" s="10"/>
      <c r="B21" s="180"/>
      <c r="C21" s="180"/>
      <c r="D21" s="180"/>
      <c r="E21" s="180"/>
      <c r="F21" s="180"/>
      <c r="G21" s="180"/>
    </row>
    <row r="22" spans="1:7" x14ac:dyDescent="0.25">
      <c r="A22" s="10"/>
      <c r="B22" s="180"/>
      <c r="C22" s="180"/>
      <c r="D22" s="180"/>
      <c r="E22" s="180"/>
      <c r="F22" s="180"/>
      <c r="G22" s="180"/>
    </row>
    <row r="23" spans="1:7" x14ac:dyDescent="0.25">
      <c r="A23" s="10"/>
      <c r="B23" s="180"/>
      <c r="C23" s="180"/>
      <c r="D23" s="180"/>
      <c r="E23" s="180"/>
      <c r="F23" s="180"/>
      <c r="G23" s="180"/>
    </row>
    <row r="24" spans="1:7" x14ac:dyDescent="0.25">
      <c r="A24" s="10"/>
      <c r="B24" s="180"/>
      <c r="C24" s="180"/>
      <c r="D24" s="180"/>
      <c r="E24" s="180"/>
      <c r="F24" s="180"/>
      <c r="G24" s="180"/>
    </row>
    <row r="25" spans="1:7" x14ac:dyDescent="0.25">
      <c r="A25" s="10"/>
      <c r="B25" s="180"/>
      <c r="C25" s="180"/>
      <c r="D25" s="180"/>
      <c r="E25" s="180"/>
      <c r="F25" s="180"/>
      <c r="G25" s="180"/>
    </row>
    <row r="26" spans="1:7" x14ac:dyDescent="0.25">
      <c r="A26" s="10"/>
      <c r="B26" s="180"/>
      <c r="C26" s="180"/>
      <c r="D26" s="180"/>
      <c r="E26" s="180"/>
      <c r="F26" s="180"/>
      <c r="G26" s="180"/>
    </row>
    <row r="27" spans="1:7" x14ac:dyDescent="0.25">
      <c r="A27" s="10"/>
      <c r="B27" s="180"/>
      <c r="C27" s="180"/>
      <c r="D27" s="180"/>
      <c r="E27" s="180"/>
      <c r="F27" s="180"/>
      <c r="G27" s="180"/>
    </row>
    <row r="28" spans="1:7" x14ac:dyDescent="0.25">
      <c r="A28" s="10"/>
      <c r="B28" s="180"/>
      <c r="C28" s="180"/>
      <c r="D28" s="180"/>
      <c r="E28" s="180"/>
      <c r="F28" s="180"/>
      <c r="G28" s="180"/>
    </row>
    <row r="29" spans="1:7" x14ac:dyDescent="0.25">
      <c r="A29" s="10"/>
      <c r="B29" s="180"/>
      <c r="C29" s="180"/>
      <c r="D29" s="180"/>
      <c r="E29" s="180"/>
      <c r="F29" s="180"/>
      <c r="G29" s="180"/>
    </row>
    <row r="30" spans="1:7" x14ac:dyDescent="0.25">
      <c r="A30" s="10"/>
      <c r="B30" s="180"/>
      <c r="C30" s="180"/>
      <c r="D30" s="180"/>
      <c r="E30" s="180"/>
      <c r="F30" s="180"/>
      <c r="G30" s="180"/>
    </row>
    <row r="31" spans="1:7" x14ac:dyDescent="0.25">
      <c r="A31" s="10"/>
      <c r="B31" s="180"/>
      <c r="C31" s="180"/>
      <c r="D31" s="180"/>
      <c r="E31" s="180"/>
      <c r="F31" s="180"/>
      <c r="G31" s="180"/>
    </row>
    <row r="32" spans="1:7" x14ac:dyDescent="0.25">
      <c r="A32" s="10"/>
      <c r="B32" s="180"/>
      <c r="C32" s="180"/>
      <c r="D32" s="180"/>
      <c r="E32" s="180"/>
      <c r="F32" s="180"/>
      <c r="G32" s="180"/>
    </row>
    <row r="33" spans="1:7" x14ac:dyDescent="0.25">
      <c r="A33" s="10"/>
      <c r="B33" s="180"/>
      <c r="C33" s="180"/>
      <c r="D33" s="180"/>
      <c r="E33" s="180"/>
      <c r="F33" s="180"/>
      <c r="G33" s="180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78"/>
      <c r="C51" s="178"/>
      <c r="D51" s="178"/>
      <c r="E51" s="178"/>
      <c r="F51" s="178"/>
      <c r="G51" s="178"/>
    </row>
    <row r="52" spans="1:7" x14ac:dyDescent="0.25">
      <c r="B52" s="178"/>
      <c r="C52" s="178"/>
      <c r="D52" s="178"/>
      <c r="E52" s="178"/>
      <c r="F52" s="178"/>
      <c r="G52" s="178"/>
    </row>
    <row r="53" spans="1:7" x14ac:dyDescent="0.25">
      <c r="B53" s="178"/>
      <c r="C53" s="178"/>
      <c r="D53" s="178"/>
      <c r="E53" s="178"/>
      <c r="F53" s="178"/>
      <c r="G53" s="178"/>
    </row>
    <row r="54" spans="1:7" x14ac:dyDescent="0.25">
      <c r="B54" s="178"/>
      <c r="C54" s="178"/>
      <c r="D54" s="178"/>
      <c r="E54" s="178"/>
      <c r="F54" s="178"/>
      <c r="G54" s="178"/>
    </row>
    <row r="55" spans="1:7" x14ac:dyDescent="0.25">
      <c r="B55" s="178"/>
      <c r="C55" s="178"/>
      <c r="D55" s="178"/>
      <c r="E55" s="178"/>
      <c r="F55" s="178"/>
      <c r="G55" s="178"/>
    </row>
    <row r="56" spans="1:7" x14ac:dyDescent="0.25">
      <c r="B56" s="178"/>
      <c r="C56" s="178"/>
      <c r="D56" s="178"/>
      <c r="E56" s="178"/>
      <c r="F56" s="178"/>
      <c r="G56" s="178"/>
    </row>
    <row r="57" spans="1:7" x14ac:dyDescent="0.25">
      <c r="B57" s="178"/>
      <c r="C57" s="178"/>
      <c r="D57" s="178"/>
      <c r="E57" s="178"/>
      <c r="F57" s="178"/>
      <c r="G57" s="178"/>
    </row>
    <row r="58" spans="1:7" x14ac:dyDescent="0.25">
      <c r="B58" s="178"/>
      <c r="C58" s="178"/>
      <c r="D58" s="178"/>
      <c r="E58" s="178"/>
      <c r="F58" s="178"/>
      <c r="G58" s="178"/>
    </row>
    <row r="59" spans="1:7" x14ac:dyDescent="0.25">
      <c r="B59" s="178"/>
      <c r="C59" s="178"/>
      <c r="D59" s="178"/>
      <c r="E59" s="178"/>
      <c r="F59" s="178"/>
      <c r="G59" s="178"/>
    </row>
    <row r="60" spans="1:7" x14ac:dyDescent="0.25">
      <c r="B60" s="178"/>
      <c r="C60" s="178"/>
      <c r="D60" s="178"/>
      <c r="E60" s="178"/>
      <c r="F60" s="178"/>
      <c r="G60" s="178"/>
    </row>
    <row r="61" spans="1:7" x14ac:dyDescent="0.25">
      <c r="B61" s="178"/>
      <c r="C61" s="178"/>
      <c r="D61" s="178"/>
      <c r="E61" s="178"/>
      <c r="F61" s="178"/>
      <c r="G61" s="178"/>
    </row>
    <row r="62" spans="1:7" x14ac:dyDescent="0.25">
      <c r="B62" s="178"/>
      <c r="C62" s="178"/>
      <c r="D62" s="178"/>
      <c r="E62" s="178"/>
      <c r="F62" s="178"/>
      <c r="G62" s="178"/>
    </row>
    <row r="63" spans="1:7" x14ac:dyDescent="0.25">
      <c r="B63" s="178"/>
      <c r="C63" s="178"/>
      <c r="D63" s="178"/>
      <c r="E63" s="178"/>
      <c r="F63" s="178"/>
      <c r="G63" s="178"/>
    </row>
    <row r="64" spans="1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  <row r="91" spans="2:7" x14ac:dyDescent="0.25">
      <c r="B91" s="178"/>
      <c r="C91" s="178"/>
      <c r="D91" s="178"/>
      <c r="E91" s="178"/>
      <c r="F91" s="178"/>
      <c r="G91" s="178"/>
    </row>
    <row r="92" spans="2:7" x14ac:dyDescent="0.25">
      <c r="B92" s="178"/>
      <c r="C92" s="178"/>
      <c r="D92" s="178"/>
      <c r="E92" s="178"/>
      <c r="F92" s="178"/>
      <c r="G92" s="178"/>
    </row>
    <row r="93" spans="2:7" x14ac:dyDescent="0.25">
      <c r="B93" s="178"/>
      <c r="C93" s="178"/>
      <c r="D93" s="178"/>
      <c r="E93" s="178"/>
      <c r="F93" s="178"/>
      <c r="G93" s="178"/>
    </row>
    <row r="94" spans="2:7" x14ac:dyDescent="0.25">
      <c r="B94" s="178"/>
      <c r="C94" s="178"/>
      <c r="D94" s="178"/>
      <c r="E94" s="178"/>
      <c r="F94" s="178"/>
      <c r="G94" s="178"/>
    </row>
    <row r="95" spans="2:7" x14ac:dyDescent="0.25">
      <c r="B95" s="178"/>
      <c r="C95" s="178"/>
      <c r="D95" s="178"/>
      <c r="E95" s="178"/>
      <c r="F95" s="178"/>
      <c r="G95" s="178"/>
    </row>
    <row r="96" spans="2:7" x14ac:dyDescent="0.25">
      <c r="B96" s="178"/>
      <c r="C96" s="178"/>
      <c r="D96" s="178"/>
      <c r="E96" s="178"/>
      <c r="F96" s="178"/>
      <c r="G96" s="178"/>
    </row>
    <row r="97" spans="2:7" x14ac:dyDescent="0.25">
      <c r="B97" s="178"/>
      <c r="C97" s="178"/>
      <c r="D97" s="178"/>
      <c r="E97" s="178"/>
      <c r="F97" s="178"/>
      <c r="G97" s="178"/>
    </row>
    <row r="98" spans="2:7" x14ac:dyDescent="0.25">
      <c r="B98" s="178"/>
      <c r="C98" s="178"/>
      <c r="D98" s="178"/>
      <c r="E98" s="178"/>
      <c r="F98" s="178"/>
      <c r="G98" s="178"/>
    </row>
    <row r="99" spans="2:7" x14ac:dyDescent="0.25">
      <c r="B99" s="178"/>
      <c r="C99" s="178"/>
      <c r="D99" s="178"/>
      <c r="E99" s="178"/>
      <c r="F99" s="178"/>
      <c r="G99" s="178"/>
    </row>
    <row r="100" spans="2:7" x14ac:dyDescent="0.25">
      <c r="B100" s="178"/>
      <c r="C100" s="178"/>
      <c r="D100" s="178"/>
      <c r="E100" s="178"/>
      <c r="F100" s="178"/>
      <c r="G100" s="178"/>
    </row>
    <row r="101" spans="2:7" x14ac:dyDescent="0.25">
      <c r="B101" s="178"/>
      <c r="C101" s="178"/>
      <c r="D101" s="178"/>
      <c r="E101" s="178"/>
      <c r="F101" s="178"/>
      <c r="G101" s="178"/>
    </row>
    <row r="102" spans="2:7" x14ac:dyDescent="0.25">
      <c r="B102" s="178"/>
      <c r="C102" s="178"/>
      <c r="D102" s="178"/>
      <c r="E102" s="178"/>
      <c r="F102" s="178"/>
      <c r="G102" s="178"/>
    </row>
    <row r="103" spans="2:7" x14ac:dyDescent="0.25">
      <c r="B103" s="178"/>
      <c r="C103" s="178"/>
      <c r="D103" s="178"/>
      <c r="E103" s="178"/>
      <c r="F103" s="178"/>
      <c r="G103" s="178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44" t="s">
        <v>15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4" t="s">
        <v>18</v>
      </c>
      <c r="G5" s="17"/>
      <c r="H5" s="17"/>
      <c r="I5" s="46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4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4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10184'!B14</f>
        <v>0</v>
      </c>
      <c r="E16" s="97">
        <f>'Rekap 10184'!C14</f>
        <v>0</v>
      </c>
      <c r="F16" s="106">
        <f>'Rekap 10184'!D14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/>
      <c r="E17" s="76"/>
      <c r="F17" s="81"/>
      <c r="G17" s="61">
        <v>7</v>
      </c>
      <c r="H17" s="116" t="s">
        <v>34</v>
      </c>
      <c r="I17" s="129"/>
      <c r="J17" s="127">
        <f>'SO 10184'!Z37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10184'!K9:'SO 10184'!K37)</f>
        <v>0</v>
      </c>
      <c r="J29" s="119">
        <f>ROUND(((ROUND(I29,2)*20)/100),2)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10184'!K9:'SO 10184'!K37)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15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61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62</v>
      </c>
      <c r="B8" s="144"/>
      <c r="C8" s="144"/>
      <c r="D8" s="144"/>
      <c r="E8" s="144"/>
      <c r="F8" s="144"/>
    </row>
    <row r="9" spans="1:26" x14ac:dyDescent="0.2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x14ac:dyDescent="0.2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64</v>
      </c>
      <c r="B11" s="157">
        <f>'SO 10184'!L18</f>
        <v>0</v>
      </c>
      <c r="C11" s="157">
        <f>'SO 10184'!M18</f>
        <v>0</v>
      </c>
      <c r="D11" s="157">
        <f>'SO 10184'!I18</f>
        <v>0</v>
      </c>
      <c r="E11" s="158">
        <f>'SO 10184'!P18</f>
        <v>10.51</v>
      </c>
      <c r="F11" s="158">
        <f>'SO 10184'!S18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65</v>
      </c>
      <c r="B12" s="157">
        <f>'SO 10184'!L30</f>
        <v>0</v>
      </c>
      <c r="C12" s="157">
        <f>'SO 10184'!M30</f>
        <v>0</v>
      </c>
      <c r="D12" s="157">
        <f>'SO 10184'!I30</f>
        <v>0</v>
      </c>
      <c r="E12" s="158">
        <f>'SO 10184'!P30</f>
        <v>0.27</v>
      </c>
      <c r="F12" s="158">
        <f>'SO 10184'!S30</f>
        <v>3.42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66</v>
      </c>
      <c r="B13" s="157">
        <f>'SO 10184'!L34</f>
        <v>0</v>
      </c>
      <c r="C13" s="157">
        <f>'SO 10184'!M34</f>
        <v>0</v>
      </c>
      <c r="D13" s="157">
        <f>'SO 10184'!I34</f>
        <v>0</v>
      </c>
      <c r="E13" s="158">
        <f>'SO 10184'!P34</f>
        <v>0</v>
      </c>
      <c r="F13" s="158">
        <f>'SO 10184'!S34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63</v>
      </c>
      <c r="B14" s="159">
        <f>'SO 10184'!L36</f>
        <v>0</v>
      </c>
      <c r="C14" s="159">
        <f>'SO 10184'!M36</f>
        <v>0</v>
      </c>
      <c r="D14" s="159">
        <f>'SO 10184'!I36</f>
        <v>0</v>
      </c>
      <c r="E14" s="160">
        <f>'SO 10184'!P36</f>
        <v>10.78</v>
      </c>
      <c r="F14" s="160">
        <f>'SO 10184'!S36</f>
        <v>3.42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67</v>
      </c>
      <c r="B16" s="159">
        <f>'SO 10184'!L37</f>
        <v>0</v>
      </c>
      <c r="C16" s="159">
        <f>'SO 10184'!M37</f>
        <v>0</v>
      </c>
      <c r="D16" s="159">
        <f>'SO 10184'!I37</f>
        <v>0</v>
      </c>
      <c r="E16" s="160">
        <f>'SO 10184'!P37</f>
        <v>10.78</v>
      </c>
      <c r="F16" s="160">
        <f>'SO 10184'!S37</f>
        <v>3.42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ySplit="8" topLeftCell="A15" activePane="bottomLeft" state="frozen"/>
      <selection pane="bottomLeft" activeCell="G34" sqref="G34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5" t="s">
        <v>21</v>
      </c>
      <c r="B1" s="3"/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25</v>
      </c>
      <c r="B2" s="3"/>
      <c r="C2" s="3"/>
      <c r="D2" s="3"/>
      <c r="E2" s="5" t="s">
        <v>15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24</v>
      </c>
      <c r="B3" s="3"/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68</v>
      </c>
      <c r="B8" s="164" t="s">
        <v>69</v>
      </c>
      <c r="C8" s="164" t="s">
        <v>70</v>
      </c>
      <c r="D8" s="164" t="s">
        <v>71</v>
      </c>
      <c r="E8" s="164" t="s">
        <v>72</v>
      </c>
      <c r="F8" s="164" t="s">
        <v>73</v>
      </c>
      <c r="G8" s="164" t="s">
        <v>52</v>
      </c>
      <c r="H8" s="164" t="s">
        <v>53</v>
      </c>
      <c r="I8" s="164" t="s">
        <v>74</v>
      </c>
      <c r="J8" s="164"/>
      <c r="K8" s="164"/>
      <c r="L8" s="164"/>
      <c r="M8" s="164"/>
      <c r="N8" s="164"/>
      <c r="O8" s="164"/>
      <c r="P8" s="164" t="s">
        <v>75</v>
      </c>
      <c r="Q8" s="161"/>
      <c r="R8" s="161"/>
      <c r="S8" s="164" t="s">
        <v>76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77</v>
      </c>
      <c r="C11" s="172" t="s">
        <v>78</v>
      </c>
      <c r="D11" s="168" t="s">
        <v>79</v>
      </c>
      <c r="E11" s="168" t="s">
        <v>80</v>
      </c>
      <c r="F11" s="169">
        <v>22.62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139.79</v>
      </c>
      <c r="K11" s="1">
        <f t="shared" ref="K11:K17" si="2">ROUND(F11*(O11),2)</f>
        <v>0</v>
      </c>
      <c r="L11" s="1">
        <f t="shared" ref="L11:L17" si="3">ROUND(F11*(G11+H11),2)</f>
        <v>0</v>
      </c>
      <c r="M11" s="1"/>
      <c r="N11" s="1">
        <v>6.18</v>
      </c>
      <c r="O11" s="1"/>
      <c r="P11" s="167">
        <f t="shared" ref="P11:P17" si="4">ROUND(F11*(R11),3)</f>
        <v>1.038</v>
      </c>
      <c r="Q11" s="173"/>
      <c r="R11" s="173">
        <v>4.5900000000000003E-2</v>
      </c>
      <c r="S11" s="167">
        <f t="shared" ref="S11:S17" si="5">ROUND(F11*(X11),3)</f>
        <v>0</v>
      </c>
      <c r="X11">
        <v>0</v>
      </c>
      <c r="Z11">
        <v>0</v>
      </c>
    </row>
    <row r="12" spans="1:26" ht="24.95" customHeight="1" x14ac:dyDescent="0.25">
      <c r="A12" s="171">
        <v>2</v>
      </c>
      <c r="B12" s="168" t="s">
        <v>77</v>
      </c>
      <c r="C12" s="172" t="s">
        <v>81</v>
      </c>
      <c r="D12" s="168" t="s">
        <v>82</v>
      </c>
      <c r="E12" s="168" t="s">
        <v>80</v>
      </c>
      <c r="F12" s="169">
        <v>281.93700000000001</v>
      </c>
      <c r="G12" s="170"/>
      <c r="H12" s="170"/>
      <c r="I12" s="170">
        <f t="shared" si="0"/>
        <v>0</v>
      </c>
      <c r="J12" s="168">
        <f t="shared" si="1"/>
        <v>3676.46</v>
      </c>
      <c r="K12" s="1">
        <f t="shared" si="2"/>
        <v>0</v>
      </c>
      <c r="L12" s="1">
        <f t="shared" si="3"/>
        <v>0</v>
      </c>
      <c r="M12" s="1"/>
      <c r="N12" s="1">
        <v>13.04</v>
      </c>
      <c r="O12" s="1"/>
      <c r="P12" s="167">
        <f t="shared" si="4"/>
        <v>0.95899999999999996</v>
      </c>
      <c r="Q12" s="173"/>
      <c r="R12" s="173">
        <v>3.3999999999999998E-3</v>
      </c>
      <c r="S12" s="167">
        <f t="shared" si="5"/>
        <v>0</v>
      </c>
      <c r="X12">
        <v>0</v>
      </c>
      <c r="Z12">
        <v>0</v>
      </c>
    </row>
    <row r="13" spans="1:26" ht="24.95" customHeight="1" x14ac:dyDescent="0.25">
      <c r="A13" s="171">
        <v>3</v>
      </c>
      <c r="B13" s="168" t="s">
        <v>77</v>
      </c>
      <c r="C13" s="172" t="s">
        <v>83</v>
      </c>
      <c r="D13" s="168" t="s">
        <v>84</v>
      </c>
      <c r="E13" s="168" t="s">
        <v>80</v>
      </c>
      <c r="F13" s="169">
        <v>22.62</v>
      </c>
      <c r="G13" s="170"/>
      <c r="H13" s="170"/>
      <c r="I13" s="170">
        <f t="shared" si="0"/>
        <v>0</v>
      </c>
      <c r="J13" s="168">
        <f t="shared" si="1"/>
        <v>568.44000000000005</v>
      </c>
      <c r="K13" s="1">
        <f t="shared" si="2"/>
        <v>0</v>
      </c>
      <c r="L13" s="1">
        <f t="shared" si="3"/>
        <v>0</v>
      </c>
      <c r="M13" s="1"/>
      <c r="N13" s="1">
        <v>25.13</v>
      </c>
      <c r="O13" s="1"/>
      <c r="P13" s="167">
        <f t="shared" si="4"/>
        <v>0.14000000000000001</v>
      </c>
      <c r="Q13" s="173"/>
      <c r="R13" s="173">
        <v>6.1999999999999998E-3</v>
      </c>
      <c r="S13" s="167">
        <f t="shared" si="5"/>
        <v>0</v>
      </c>
      <c r="X13">
        <v>0</v>
      </c>
      <c r="Z13">
        <v>0</v>
      </c>
    </row>
    <row r="14" spans="1:26" ht="24.95" customHeight="1" x14ac:dyDescent="0.25">
      <c r="A14" s="171">
        <v>4</v>
      </c>
      <c r="B14" s="168" t="s">
        <v>77</v>
      </c>
      <c r="C14" s="172" t="s">
        <v>85</v>
      </c>
      <c r="D14" s="168" t="s">
        <v>86</v>
      </c>
      <c r="E14" s="168" t="s">
        <v>87</v>
      </c>
      <c r="F14" s="169">
        <v>10.047000000000001</v>
      </c>
      <c r="G14" s="170"/>
      <c r="H14" s="170"/>
      <c r="I14" s="170">
        <f t="shared" si="0"/>
        <v>0</v>
      </c>
      <c r="J14" s="168">
        <f t="shared" si="1"/>
        <v>161.25</v>
      </c>
      <c r="K14" s="1">
        <f t="shared" si="2"/>
        <v>0</v>
      </c>
      <c r="L14" s="1">
        <f t="shared" si="3"/>
        <v>0</v>
      </c>
      <c r="M14" s="1"/>
      <c r="N14" s="1">
        <v>16.05</v>
      </c>
      <c r="O14" s="1"/>
      <c r="P14" s="167">
        <f t="shared" si="4"/>
        <v>8.5999999999999993E-2</v>
      </c>
      <c r="Q14" s="173"/>
      <c r="R14" s="173">
        <v>8.5929999999999999E-3</v>
      </c>
      <c r="S14" s="167">
        <f t="shared" si="5"/>
        <v>0</v>
      </c>
      <c r="X14">
        <v>0</v>
      </c>
      <c r="Z14">
        <v>0</v>
      </c>
    </row>
    <row r="15" spans="1:26" ht="24.95" customHeight="1" x14ac:dyDescent="0.25">
      <c r="A15" s="171">
        <v>5</v>
      </c>
      <c r="B15" s="168" t="s">
        <v>77</v>
      </c>
      <c r="C15" s="172" t="s">
        <v>88</v>
      </c>
      <c r="D15" s="168" t="s">
        <v>124</v>
      </c>
      <c r="E15" s="168" t="s">
        <v>87</v>
      </c>
      <c r="F15" s="169">
        <v>271.89</v>
      </c>
      <c r="G15" s="170"/>
      <c r="H15" s="170"/>
      <c r="I15" s="170">
        <f t="shared" si="0"/>
        <v>0</v>
      </c>
      <c r="J15" s="168">
        <f t="shared" si="1"/>
        <v>4586.78</v>
      </c>
      <c r="K15" s="1">
        <f t="shared" si="2"/>
        <v>0</v>
      </c>
      <c r="L15" s="1">
        <f t="shared" si="3"/>
        <v>0</v>
      </c>
      <c r="M15" s="1"/>
      <c r="N15" s="1">
        <v>16.87</v>
      </c>
      <c r="O15" s="1"/>
      <c r="P15" s="167">
        <f t="shared" si="4"/>
        <v>2.399</v>
      </c>
      <c r="Q15" s="173"/>
      <c r="R15" s="173">
        <v>8.8240000000000002E-3</v>
      </c>
      <c r="S15" s="167">
        <f t="shared" si="5"/>
        <v>0</v>
      </c>
      <c r="X15">
        <v>0</v>
      </c>
      <c r="Z15">
        <v>0</v>
      </c>
    </row>
    <row r="16" spans="1:26" ht="24.95" customHeight="1" x14ac:dyDescent="0.25">
      <c r="A16" s="171">
        <v>6</v>
      </c>
      <c r="B16" s="168" t="s">
        <v>77</v>
      </c>
      <c r="C16" s="172" t="s">
        <v>89</v>
      </c>
      <c r="D16" s="168" t="s">
        <v>90</v>
      </c>
      <c r="E16" s="168" t="s">
        <v>80</v>
      </c>
      <c r="F16" s="169">
        <v>22.62</v>
      </c>
      <c r="G16" s="170"/>
      <c r="H16" s="170"/>
      <c r="I16" s="170">
        <f t="shared" si="0"/>
        <v>0</v>
      </c>
      <c r="J16" s="168">
        <f t="shared" si="1"/>
        <v>592.87</v>
      </c>
      <c r="K16" s="1">
        <f t="shared" si="2"/>
        <v>0</v>
      </c>
      <c r="L16" s="1">
        <f t="shared" si="3"/>
        <v>0</v>
      </c>
      <c r="M16" s="1"/>
      <c r="N16" s="1">
        <v>26.21</v>
      </c>
      <c r="O16" s="1"/>
      <c r="P16" s="167">
        <f t="shared" si="4"/>
        <v>0.245</v>
      </c>
      <c r="Q16" s="173"/>
      <c r="R16" s="173">
        <v>1.0829999999999999E-2</v>
      </c>
      <c r="S16" s="167">
        <f t="shared" si="5"/>
        <v>0</v>
      </c>
      <c r="X16">
        <v>0</v>
      </c>
      <c r="Z16">
        <v>0</v>
      </c>
    </row>
    <row r="17" spans="1:26" ht="24.95" customHeight="1" x14ac:dyDescent="0.25">
      <c r="A17" s="171">
        <v>7</v>
      </c>
      <c r="B17" s="168" t="s">
        <v>91</v>
      </c>
      <c r="C17" s="172" t="s">
        <v>92</v>
      </c>
      <c r="D17" s="168" t="s">
        <v>93</v>
      </c>
      <c r="E17" s="168" t="s">
        <v>80</v>
      </c>
      <c r="F17" s="169">
        <v>281.93700000000001</v>
      </c>
      <c r="G17" s="170"/>
      <c r="H17" s="170"/>
      <c r="I17" s="170">
        <f t="shared" si="0"/>
        <v>0</v>
      </c>
      <c r="J17" s="168">
        <f t="shared" si="1"/>
        <v>676.65</v>
      </c>
      <c r="K17" s="1">
        <f t="shared" si="2"/>
        <v>0</v>
      </c>
      <c r="L17" s="1">
        <f t="shared" si="3"/>
        <v>0</v>
      </c>
      <c r="M17" s="1"/>
      <c r="N17" s="1">
        <v>2.4</v>
      </c>
      <c r="O17" s="1"/>
      <c r="P17" s="167">
        <f t="shared" si="4"/>
        <v>5.6390000000000002</v>
      </c>
      <c r="Q17" s="173"/>
      <c r="R17" s="173">
        <v>2.0002638999999999E-2</v>
      </c>
      <c r="S17" s="167">
        <f t="shared" si="5"/>
        <v>0</v>
      </c>
      <c r="X17">
        <v>0</v>
      </c>
      <c r="Z17">
        <v>0</v>
      </c>
    </row>
    <row r="18" spans="1:26" x14ac:dyDescent="0.25">
      <c r="A18" s="156"/>
      <c r="B18" s="156"/>
      <c r="C18" s="156"/>
      <c r="D18" s="156" t="s">
        <v>64</v>
      </c>
      <c r="E18" s="156"/>
      <c r="F18" s="167"/>
      <c r="G18" s="159">
        <f>ROUND((SUM(L10:L17))/1,2)</f>
        <v>0</v>
      </c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10.51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65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>
        <v>8</v>
      </c>
      <c r="B21" s="168" t="s">
        <v>94</v>
      </c>
      <c r="C21" s="172" t="s">
        <v>95</v>
      </c>
      <c r="D21" s="168" t="s">
        <v>96</v>
      </c>
      <c r="E21" s="168" t="s">
        <v>80</v>
      </c>
      <c r="F21" s="169">
        <v>100</v>
      </c>
      <c r="G21" s="170"/>
      <c r="H21" s="170"/>
      <c r="I21" s="170">
        <f t="shared" ref="I21:I29" si="6">ROUND(F21*(G21+H21),2)</f>
        <v>0</v>
      </c>
      <c r="J21" s="168">
        <f t="shared" ref="J21:J29" si="7">ROUND(F21*(N21),2)</f>
        <v>174</v>
      </c>
      <c r="K21" s="1">
        <f t="shared" ref="K21:K29" si="8">ROUND(F21*(O21),2)</f>
        <v>0</v>
      </c>
      <c r="L21" s="1">
        <f t="shared" ref="L21:L29" si="9">ROUND(F21*(G21+H21),2)</f>
        <v>0</v>
      </c>
      <c r="M21" s="1"/>
      <c r="N21" s="1">
        <v>1.74</v>
      </c>
      <c r="O21" s="1"/>
      <c r="P21" s="167">
        <f t="shared" ref="P21:P29" si="10">ROUND(F21*(R21),3)</f>
        <v>0</v>
      </c>
      <c r="Q21" s="173"/>
      <c r="R21" s="173">
        <v>0</v>
      </c>
      <c r="S21" s="167">
        <f t="shared" ref="S21:S29" si="11">ROUND(F21*(X21),3)</f>
        <v>0</v>
      </c>
      <c r="X21">
        <v>0</v>
      </c>
      <c r="Z21">
        <v>0</v>
      </c>
    </row>
    <row r="22" spans="1:26" ht="24.95" customHeight="1" x14ac:dyDescent="0.25">
      <c r="A22" s="171">
        <v>9</v>
      </c>
      <c r="B22" s="168" t="s">
        <v>94</v>
      </c>
      <c r="C22" s="172" t="s">
        <v>97</v>
      </c>
      <c r="D22" s="168" t="s">
        <v>98</v>
      </c>
      <c r="E22" s="168" t="s">
        <v>80</v>
      </c>
      <c r="F22" s="169">
        <v>100</v>
      </c>
      <c r="G22" s="170"/>
      <c r="H22" s="170"/>
      <c r="I22" s="170">
        <f t="shared" si="6"/>
        <v>0</v>
      </c>
      <c r="J22" s="168">
        <f t="shared" si="7"/>
        <v>131</v>
      </c>
      <c r="K22" s="1">
        <f t="shared" si="8"/>
        <v>0</v>
      </c>
      <c r="L22" s="1">
        <f t="shared" si="9"/>
        <v>0</v>
      </c>
      <c r="M22" s="1"/>
      <c r="N22" s="1">
        <v>1.31</v>
      </c>
      <c r="O22" s="1"/>
      <c r="P22" s="167">
        <f t="shared" si="10"/>
        <v>6.2E-2</v>
      </c>
      <c r="Q22" s="173"/>
      <c r="R22" s="173">
        <v>6.2E-4</v>
      </c>
      <c r="S22" s="167">
        <f t="shared" si="11"/>
        <v>0</v>
      </c>
      <c r="X22">
        <v>0</v>
      </c>
      <c r="Z22">
        <v>0</v>
      </c>
    </row>
    <row r="23" spans="1:26" ht="24.95" customHeight="1" x14ac:dyDescent="0.25">
      <c r="A23" s="171">
        <v>10</v>
      </c>
      <c r="B23" s="168" t="s">
        <v>94</v>
      </c>
      <c r="C23" s="172" t="s">
        <v>99</v>
      </c>
      <c r="D23" s="168" t="s">
        <v>100</v>
      </c>
      <c r="E23" s="168" t="s">
        <v>80</v>
      </c>
      <c r="F23" s="169">
        <v>13.34</v>
      </c>
      <c r="G23" s="170"/>
      <c r="H23" s="170"/>
      <c r="I23" s="170">
        <f t="shared" si="6"/>
        <v>0</v>
      </c>
      <c r="J23" s="168">
        <f t="shared" si="7"/>
        <v>72.17</v>
      </c>
      <c r="K23" s="1">
        <f t="shared" si="8"/>
        <v>0</v>
      </c>
      <c r="L23" s="1">
        <f t="shared" si="9"/>
        <v>0</v>
      </c>
      <c r="M23" s="1"/>
      <c r="N23" s="1">
        <v>5.41</v>
      </c>
      <c r="O23" s="1"/>
      <c r="P23" s="167">
        <f t="shared" si="10"/>
        <v>7.9000000000000001E-2</v>
      </c>
      <c r="Q23" s="173"/>
      <c r="R23" s="173">
        <v>5.9199999999999999E-3</v>
      </c>
      <c r="S23" s="167">
        <f t="shared" si="11"/>
        <v>0</v>
      </c>
      <c r="X23">
        <v>0</v>
      </c>
      <c r="Z23">
        <v>0</v>
      </c>
    </row>
    <row r="24" spans="1:26" ht="24.95" customHeight="1" x14ac:dyDescent="0.25">
      <c r="A24" s="171">
        <v>11</v>
      </c>
      <c r="B24" s="168" t="s">
        <v>94</v>
      </c>
      <c r="C24" s="172" t="s">
        <v>101</v>
      </c>
      <c r="D24" s="168" t="s">
        <v>102</v>
      </c>
      <c r="E24" s="168" t="s">
        <v>80</v>
      </c>
      <c r="F24" s="169">
        <v>22</v>
      </c>
      <c r="G24" s="170"/>
      <c r="H24" s="170"/>
      <c r="I24" s="170">
        <f t="shared" si="6"/>
        <v>0</v>
      </c>
      <c r="J24" s="168">
        <f t="shared" si="7"/>
        <v>119.02</v>
      </c>
      <c r="K24" s="1">
        <f t="shared" si="8"/>
        <v>0</v>
      </c>
      <c r="L24" s="1">
        <f t="shared" si="9"/>
        <v>0</v>
      </c>
      <c r="M24" s="1"/>
      <c r="N24" s="1">
        <v>5.41</v>
      </c>
      <c r="O24" s="1"/>
      <c r="P24" s="167">
        <f t="shared" si="10"/>
        <v>0.13</v>
      </c>
      <c r="Q24" s="173"/>
      <c r="R24" s="173">
        <v>5.9199999999999999E-3</v>
      </c>
      <c r="S24" s="167">
        <f t="shared" si="11"/>
        <v>0</v>
      </c>
      <c r="X24">
        <v>0</v>
      </c>
      <c r="Z24">
        <v>0</v>
      </c>
    </row>
    <row r="25" spans="1:26" ht="24.95" customHeight="1" x14ac:dyDescent="0.25">
      <c r="A25" s="171">
        <v>12</v>
      </c>
      <c r="B25" s="168" t="s">
        <v>103</v>
      </c>
      <c r="C25" s="172" t="s">
        <v>104</v>
      </c>
      <c r="D25" s="168" t="s">
        <v>105</v>
      </c>
      <c r="E25" s="168" t="s">
        <v>80</v>
      </c>
      <c r="F25" s="169">
        <v>100</v>
      </c>
      <c r="G25" s="170"/>
      <c r="H25" s="170"/>
      <c r="I25" s="170">
        <f t="shared" si="6"/>
        <v>0</v>
      </c>
      <c r="J25" s="168">
        <f t="shared" si="7"/>
        <v>108</v>
      </c>
      <c r="K25" s="1">
        <f t="shared" si="8"/>
        <v>0</v>
      </c>
      <c r="L25" s="1">
        <f t="shared" si="9"/>
        <v>0</v>
      </c>
      <c r="M25" s="1"/>
      <c r="N25" s="1">
        <v>1.08</v>
      </c>
      <c r="O25" s="1"/>
      <c r="P25" s="167">
        <f t="shared" si="10"/>
        <v>0</v>
      </c>
      <c r="Q25" s="173"/>
      <c r="R25" s="173">
        <v>0</v>
      </c>
      <c r="S25" s="167">
        <f t="shared" si="11"/>
        <v>0</v>
      </c>
      <c r="X25">
        <v>0</v>
      </c>
      <c r="Z25">
        <v>0</v>
      </c>
    </row>
    <row r="26" spans="1:26" ht="24.95" customHeight="1" x14ac:dyDescent="0.25">
      <c r="A26" s="171">
        <v>13</v>
      </c>
      <c r="B26" s="168" t="s">
        <v>77</v>
      </c>
      <c r="C26" s="172" t="s">
        <v>106</v>
      </c>
      <c r="D26" s="168" t="s">
        <v>107</v>
      </c>
      <c r="E26" s="168" t="s">
        <v>108</v>
      </c>
      <c r="F26" s="169">
        <v>45.24</v>
      </c>
      <c r="G26" s="170"/>
      <c r="H26" s="170"/>
      <c r="I26" s="170">
        <f t="shared" si="6"/>
        <v>0</v>
      </c>
      <c r="J26" s="168">
        <f t="shared" si="7"/>
        <v>205.84</v>
      </c>
      <c r="K26" s="1">
        <f t="shared" si="8"/>
        <v>0</v>
      </c>
      <c r="L26" s="1">
        <f t="shared" si="9"/>
        <v>0</v>
      </c>
      <c r="M26" s="1"/>
      <c r="N26" s="1">
        <v>4.55</v>
      </c>
      <c r="O26" s="1"/>
      <c r="P26" s="167">
        <f t="shared" si="10"/>
        <v>0</v>
      </c>
      <c r="Q26" s="173"/>
      <c r="R26" s="173">
        <v>0</v>
      </c>
      <c r="S26" s="167">
        <f t="shared" si="11"/>
        <v>0</v>
      </c>
      <c r="X26">
        <v>0</v>
      </c>
      <c r="Z26">
        <v>0</v>
      </c>
    </row>
    <row r="27" spans="1:26" ht="24.95" customHeight="1" x14ac:dyDescent="0.25">
      <c r="A27" s="171">
        <v>14</v>
      </c>
      <c r="B27" s="168" t="s">
        <v>77</v>
      </c>
      <c r="C27" s="172" t="s">
        <v>109</v>
      </c>
      <c r="D27" s="168" t="s">
        <v>110</v>
      </c>
      <c r="E27" s="168" t="s">
        <v>108</v>
      </c>
      <c r="F27" s="169">
        <v>191.09</v>
      </c>
      <c r="G27" s="170"/>
      <c r="H27" s="170"/>
      <c r="I27" s="170">
        <f t="shared" si="6"/>
        <v>0</v>
      </c>
      <c r="J27" s="168">
        <f t="shared" si="7"/>
        <v>462.44</v>
      </c>
      <c r="K27" s="1">
        <f t="shared" si="8"/>
        <v>0</v>
      </c>
      <c r="L27" s="1">
        <f t="shared" si="9"/>
        <v>0</v>
      </c>
      <c r="M27" s="1"/>
      <c r="N27" s="1">
        <v>2.42</v>
      </c>
      <c r="O27" s="1"/>
      <c r="P27" s="167">
        <f t="shared" si="10"/>
        <v>0</v>
      </c>
      <c r="Q27" s="173"/>
      <c r="R27" s="173">
        <v>0</v>
      </c>
      <c r="S27" s="167">
        <f t="shared" si="11"/>
        <v>0</v>
      </c>
      <c r="X27">
        <v>0</v>
      </c>
      <c r="Z27">
        <v>0</v>
      </c>
    </row>
    <row r="28" spans="1:26" ht="24.95" customHeight="1" x14ac:dyDescent="0.25">
      <c r="A28" s="171">
        <v>15</v>
      </c>
      <c r="B28" s="168" t="s">
        <v>111</v>
      </c>
      <c r="C28" s="172" t="s">
        <v>112</v>
      </c>
      <c r="D28" s="168" t="s">
        <v>113</v>
      </c>
      <c r="E28" s="168" t="s">
        <v>80</v>
      </c>
      <c r="F28" s="169">
        <v>281.93710000000004</v>
      </c>
      <c r="G28" s="170"/>
      <c r="H28" s="170"/>
      <c r="I28" s="170">
        <f t="shared" si="6"/>
        <v>0</v>
      </c>
      <c r="J28" s="168">
        <f t="shared" si="7"/>
        <v>45.11</v>
      </c>
      <c r="K28" s="1">
        <f t="shared" si="8"/>
        <v>0</v>
      </c>
      <c r="L28" s="1">
        <f t="shared" si="9"/>
        <v>0</v>
      </c>
      <c r="M28" s="1"/>
      <c r="N28" s="1">
        <v>0.16</v>
      </c>
      <c r="O28" s="1"/>
      <c r="P28" s="167">
        <f t="shared" si="10"/>
        <v>0</v>
      </c>
      <c r="Q28" s="173"/>
      <c r="R28" s="173">
        <v>0</v>
      </c>
      <c r="S28" s="167">
        <f t="shared" si="11"/>
        <v>1.41</v>
      </c>
      <c r="X28">
        <v>5.0000000000000001E-3</v>
      </c>
      <c r="Z28">
        <v>0</v>
      </c>
    </row>
    <row r="29" spans="1:26" ht="24.95" customHeight="1" x14ac:dyDescent="0.25">
      <c r="A29" s="171">
        <v>16</v>
      </c>
      <c r="B29" s="168" t="s">
        <v>111</v>
      </c>
      <c r="C29" s="172" t="s">
        <v>114</v>
      </c>
      <c r="D29" s="168" t="s">
        <v>115</v>
      </c>
      <c r="E29" s="168" t="s">
        <v>80</v>
      </c>
      <c r="F29" s="169">
        <v>22.62</v>
      </c>
      <c r="G29" s="170"/>
      <c r="H29" s="170"/>
      <c r="I29" s="170">
        <f t="shared" si="6"/>
        <v>0</v>
      </c>
      <c r="J29" s="168">
        <f t="shared" si="7"/>
        <v>82.34</v>
      </c>
      <c r="K29" s="1">
        <f t="shared" si="8"/>
        <v>0</v>
      </c>
      <c r="L29" s="1">
        <f t="shared" si="9"/>
        <v>0</v>
      </c>
      <c r="M29" s="1"/>
      <c r="N29" s="1">
        <v>3.64</v>
      </c>
      <c r="O29" s="1"/>
      <c r="P29" s="167">
        <f t="shared" si="10"/>
        <v>0</v>
      </c>
      <c r="Q29" s="173"/>
      <c r="R29" s="173">
        <v>0</v>
      </c>
      <c r="S29" s="167">
        <f t="shared" si="11"/>
        <v>2.0129999999999999</v>
      </c>
      <c r="X29">
        <v>8.8999999999999996E-2</v>
      </c>
      <c r="Z29">
        <v>0</v>
      </c>
    </row>
    <row r="30" spans="1:26" x14ac:dyDescent="0.25">
      <c r="A30" s="156"/>
      <c r="B30" s="156"/>
      <c r="C30" s="156"/>
      <c r="D30" s="156" t="s">
        <v>65</v>
      </c>
      <c r="E30" s="156"/>
      <c r="F30" s="167"/>
      <c r="G30" s="159">
        <f>ROUND((SUM(L20:L29))/1,2)</f>
        <v>0</v>
      </c>
      <c r="H30" s="159">
        <f>ROUND((SUM(M20:M29))/1,2)</f>
        <v>0</v>
      </c>
      <c r="I30" s="159">
        <f>ROUND((SUM(I20:I29))/1,2)</f>
        <v>0</v>
      </c>
      <c r="J30" s="156"/>
      <c r="K30" s="156"/>
      <c r="L30" s="156">
        <f>ROUND((SUM(L20:L29))/1,2)</f>
        <v>0</v>
      </c>
      <c r="M30" s="156">
        <f>ROUND((SUM(M20:M29))/1,2)</f>
        <v>0</v>
      </c>
      <c r="N30" s="156"/>
      <c r="O30" s="156"/>
      <c r="P30" s="174">
        <f>ROUND((SUM(P20:P29))/1,2)</f>
        <v>0.27</v>
      </c>
      <c r="Q30" s="153"/>
      <c r="R30" s="153"/>
      <c r="S30" s="174">
        <f>ROUND((SUM(S20:S29))/1,2)</f>
        <v>3.42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66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>
        <v>17</v>
      </c>
      <c r="B33" s="168" t="s">
        <v>91</v>
      </c>
      <c r="C33" s="172" t="s">
        <v>116</v>
      </c>
      <c r="D33" s="168" t="s">
        <v>117</v>
      </c>
      <c r="E33" s="168" t="s">
        <v>118</v>
      </c>
      <c r="F33" s="169">
        <v>10.778250462743003</v>
      </c>
      <c r="G33" s="170"/>
      <c r="H33" s="170"/>
      <c r="I33" s="170">
        <f>ROUND(F33*(G33+H33),2)</f>
        <v>0</v>
      </c>
      <c r="J33" s="168">
        <f>ROUND(F33*(N33),2)</f>
        <v>191.75</v>
      </c>
      <c r="K33" s="1">
        <f>ROUND(F33*(O33),2)</f>
        <v>0</v>
      </c>
      <c r="L33" s="1">
        <f>ROUND(F33*(G33+H33),2)</f>
        <v>0</v>
      </c>
      <c r="M33" s="1"/>
      <c r="N33" s="1">
        <v>17.79</v>
      </c>
      <c r="O33" s="1"/>
      <c r="P33" s="167">
        <f>ROUND(F33*(R33),3)</f>
        <v>0</v>
      </c>
      <c r="Q33" s="173"/>
      <c r="R33" s="173">
        <v>0</v>
      </c>
      <c r="S33" s="167">
        <f>ROUND(F33*(X33),3)</f>
        <v>0</v>
      </c>
      <c r="X33">
        <v>0</v>
      </c>
      <c r="Z33">
        <v>0</v>
      </c>
    </row>
    <row r="34" spans="1:26" x14ac:dyDescent="0.25">
      <c r="A34" s="156"/>
      <c r="B34" s="156"/>
      <c r="C34" s="156"/>
      <c r="D34" s="156" t="s">
        <v>66</v>
      </c>
      <c r="E34" s="156"/>
      <c r="F34" s="167"/>
      <c r="G34" s="159">
        <f>ROUND((SUM(L32:L33))/1,2)</f>
        <v>0</v>
      </c>
      <c r="H34" s="159">
        <f>ROUND((SUM(M32:M33))/1,2)</f>
        <v>0</v>
      </c>
      <c r="I34" s="159">
        <f>ROUND((SUM(I32:I33))/1,2)</f>
        <v>0</v>
      </c>
      <c r="J34" s="156"/>
      <c r="K34" s="156"/>
      <c r="L34" s="156">
        <f>ROUND((SUM(L32:L33))/1,2)</f>
        <v>0</v>
      </c>
      <c r="M34" s="156">
        <f>ROUND((SUM(M32:M33))/1,2)</f>
        <v>0</v>
      </c>
      <c r="N34" s="156"/>
      <c r="O34" s="156"/>
      <c r="P34" s="174">
        <f>ROUND((SUM(P32:P33))/1,2)</f>
        <v>0</v>
      </c>
      <c r="S34" s="167">
        <f>ROUND((SUM(S32:S33))/1,2)</f>
        <v>0</v>
      </c>
    </row>
    <row r="35" spans="1:26" x14ac:dyDescent="0.25">
      <c r="A35" s="1"/>
      <c r="B35" s="1"/>
      <c r="C35" s="1"/>
      <c r="D35" s="1"/>
      <c r="E35" s="1"/>
      <c r="F35" s="163"/>
      <c r="G35" s="149"/>
      <c r="H35" s="149"/>
      <c r="I35" s="149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6"/>
      <c r="B36" s="156"/>
      <c r="C36" s="156"/>
      <c r="D36" s="2" t="s">
        <v>63</v>
      </c>
      <c r="E36" s="156"/>
      <c r="F36" s="167"/>
      <c r="G36" s="159">
        <f>ROUND((SUM(L9:L35))/2,2)</f>
        <v>0</v>
      </c>
      <c r="H36" s="159">
        <f>ROUND((SUM(M9:M35))/2,2)</f>
        <v>0</v>
      </c>
      <c r="I36" s="159">
        <f>ROUND((SUM(I9:I35))/2,2)</f>
        <v>0</v>
      </c>
      <c r="J36" s="156"/>
      <c r="K36" s="156"/>
      <c r="L36" s="156">
        <f>ROUND((SUM(L9:L35))/2,2)</f>
        <v>0</v>
      </c>
      <c r="M36" s="156">
        <f>ROUND((SUM(M9:M35))/2,2)</f>
        <v>0</v>
      </c>
      <c r="N36" s="156"/>
      <c r="O36" s="156"/>
      <c r="P36" s="174">
        <f>ROUND((SUM(P9:P35))/2,2)</f>
        <v>10.78</v>
      </c>
      <c r="S36" s="174">
        <f>ROUND((SUM(S9:S35))/2,2)</f>
        <v>3.42</v>
      </c>
    </row>
    <row r="37" spans="1:26" x14ac:dyDescent="0.25">
      <c r="A37" s="175"/>
      <c r="B37" s="175"/>
      <c r="C37" s="175"/>
      <c r="D37" s="175"/>
      <c r="E37" s="175"/>
      <c r="F37" s="176" t="s">
        <v>67</v>
      </c>
      <c r="G37" s="177">
        <f>ROUND((SUM(L9:L36))/3,2)</f>
        <v>0</v>
      </c>
      <c r="H37" s="177">
        <f>ROUND((SUM(M9:M36))/3,2)</f>
        <v>0</v>
      </c>
      <c r="I37" s="177">
        <f>ROUND((SUM(I9:I36))/3,2)</f>
        <v>0</v>
      </c>
      <c r="J37" s="175"/>
      <c r="K37" s="175"/>
      <c r="L37" s="175">
        <f>ROUND((SUM(L9:L36))/3,2)</f>
        <v>0</v>
      </c>
      <c r="M37" s="175">
        <f>ROUND((SUM(M9:M36))/3,2)</f>
        <v>0</v>
      </c>
      <c r="N37" s="175"/>
      <c r="O37" s="175"/>
      <c r="P37" s="190">
        <f>ROUND((SUM(P9:P36))/3,2)</f>
        <v>10.78</v>
      </c>
      <c r="Q37" s="191"/>
      <c r="R37" s="191"/>
      <c r="S37" s="190">
        <f>ROUND((SUM(S9:S36))/3,2)</f>
        <v>3.42</v>
      </c>
      <c r="Z37">
        <f>(SUM(Z9:Z36))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Oprava fasády Požiarnej zbrojnice v obci Sačurov / Vlastný</oddHeader>
    <oddFooter>&amp;RStrana &amp;P z &amp;N    &amp;L&amp;7Spracované systémom Systematic®pyramida.wsn, tel.: 051 77 10 585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4" t="s">
        <v>15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4" t="s">
        <v>18</v>
      </c>
      <c r="G5" s="17"/>
      <c r="H5" s="17"/>
      <c r="I5" s="46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4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4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10184'!D16</f>
        <v>0</v>
      </c>
      <c r="E16" s="97">
        <f>'Kryci_list 10184'!E16</f>
        <v>0</v>
      </c>
      <c r="F16" s="106">
        <f>'Kryci_list 10184'!F16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10184'!D17</f>
        <v>0</v>
      </c>
      <c r="E17" s="76">
        <f>'Kryci_list 10184'!E17</f>
        <v>0</v>
      </c>
      <c r="F17" s="81">
        <f>'Kryci_list 10184'!F17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10184'!D18</f>
        <v>0</v>
      </c>
      <c r="E18" s="77">
        <f>'Kryci_list 10184'!E18</f>
        <v>0</v>
      </c>
      <c r="F18" s="82">
        <f>'Kryci_list 10184'!F18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43</v>
      </c>
      <c r="D22" s="87"/>
      <c r="E22" s="90"/>
      <c r="F22" s="81">
        <f>'Kryci_list 10184'!F22</f>
        <v>0</v>
      </c>
      <c r="G22" s="60">
        <v>16</v>
      </c>
      <c r="H22" s="115" t="s">
        <v>49</v>
      </c>
      <c r="I22" s="129"/>
      <c r="J22" s="126">
        <f>'Kryci_list 10184'!J22</f>
        <v>0</v>
      </c>
    </row>
    <row r="23" spans="1:10" ht="18" customHeight="1" x14ac:dyDescent="0.25">
      <c r="A23" s="11"/>
      <c r="B23" s="61">
        <v>12</v>
      </c>
      <c r="C23" s="64" t="s">
        <v>44</v>
      </c>
      <c r="D23" s="66"/>
      <c r="E23" s="90"/>
      <c r="F23" s="82">
        <f>'Kryci_list 10184'!F23</f>
        <v>0</v>
      </c>
      <c r="G23" s="61">
        <v>17</v>
      </c>
      <c r="H23" s="116" t="s">
        <v>50</v>
      </c>
      <c r="I23" s="129"/>
      <c r="J23" s="127">
        <f>'Kryci_list 10184'!J23</f>
        <v>0</v>
      </c>
    </row>
    <row r="24" spans="1:10" ht="18" customHeight="1" x14ac:dyDescent="0.25">
      <c r="A24" s="11"/>
      <c r="B24" s="61">
        <v>13</v>
      </c>
      <c r="C24" s="64" t="s">
        <v>45</v>
      </c>
      <c r="D24" s="66"/>
      <c r="E24" s="90"/>
      <c r="F24" s="82">
        <f>'Kryci_list 10184'!F24</f>
        <v>0</v>
      </c>
      <c r="G24" s="61">
        <v>18</v>
      </c>
      <c r="H24" s="116" t="s">
        <v>51</v>
      </c>
      <c r="I24" s="129"/>
      <c r="J24" s="127">
        <f>'Kryci_list 10184'!J24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41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Kryci_list 10184</vt:lpstr>
      <vt:lpstr>Rekap 10184</vt:lpstr>
      <vt:lpstr>SO 10184</vt:lpstr>
      <vt:lpstr>Krycí list stavby</vt:lpstr>
      <vt:lpstr>'Rekap 10184'!Názvy_tlače</vt:lpstr>
      <vt:lpstr>'SO 10184'!Názvy_tlače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cp:lastPrinted>2014-07-09T18:58:24Z</cp:lastPrinted>
  <dcterms:created xsi:type="dcterms:W3CDTF">2014-07-09T09:18:49Z</dcterms:created>
  <dcterms:modified xsi:type="dcterms:W3CDTF">2014-07-09T18:59:11Z</dcterms:modified>
</cp:coreProperties>
</file>